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Работы\ЭБ\LR2\"/>
    </mc:Choice>
  </mc:AlternateContent>
  <xr:revisionPtr revIDLastSave="0" documentId="13_ncr:1_{34C18E3D-7DDD-4B00-9F2D-5E623D3ABCF5}" xr6:coauthVersionLast="47" xr6:coauthVersionMax="47" xr10:uidLastSave="{00000000-0000-0000-0000-000000000000}"/>
  <bookViews>
    <workbookView xWindow="-108" yWindow="-108" windowWidth="30936" windowHeight="12456" xr2:uid="{00000000-000D-0000-FFFF-FFFF00000000}"/>
  </bookViews>
  <sheets>
    <sheet name="Шаг 1" sheetId="1" r:id="rId1"/>
    <sheet name="Шаг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3" l="1"/>
  <c r="G27" i="3"/>
  <c r="E27" i="3"/>
  <c r="F26" i="3"/>
  <c r="G26" i="3"/>
  <c r="E26" i="3"/>
  <c r="G25" i="3"/>
  <c r="F25" i="3"/>
  <c r="E25" i="3"/>
  <c r="E65" i="3"/>
  <c r="D65" i="3"/>
  <c r="C65" i="3"/>
  <c r="F22" i="3"/>
  <c r="G22" i="3"/>
  <c r="E22" i="3"/>
  <c r="F21" i="3"/>
  <c r="G21" i="3"/>
  <c r="E21" i="3"/>
  <c r="F20" i="3"/>
  <c r="G20" i="3"/>
  <c r="E20" i="3"/>
  <c r="E18" i="3"/>
  <c r="B59" i="3"/>
  <c r="E59" i="3"/>
  <c r="G18" i="3" s="1"/>
  <c r="D59" i="3"/>
  <c r="F18" i="3" s="1"/>
  <c r="C59" i="3"/>
  <c r="F17" i="3"/>
  <c r="G17" i="3"/>
  <c r="E17" i="3"/>
  <c r="F16" i="3"/>
  <c r="G16" i="3"/>
  <c r="E16" i="3"/>
  <c r="E14" i="3"/>
  <c r="F14" i="3"/>
  <c r="G14" i="3"/>
  <c r="F13" i="3"/>
  <c r="G13" i="3"/>
  <c r="E13" i="3"/>
  <c r="F12" i="3"/>
  <c r="G12" i="3"/>
  <c r="E12" i="3"/>
  <c r="F10" i="3"/>
  <c r="G10" i="3"/>
  <c r="E10" i="3"/>
  <c r="F9" i="3"/>
  <c r="G9" i="3"/>
  <c r="E9" i="3"/>
  <c r="F8" i="3"/>
  <c r="G8" i="3"/>
  <c r="E8" i="3"/>
  <c r="F6" i="3"/>
  <c r="G6" i="3"/>
  <c r="E6" i="3"/>
  <c r="F4" i="3"/>
  <c r="G4" i="3"/>
  <c r="F5" i="3"/>
  <c r="G5" i="3"/>
  <c r="E5" i="3"/>
  <c r="E4" i="3"/>
</calcChain>
</file>

<file path=xl/sharedStrings.xml><?xml version="1.0" encoding="utf-8"?>
<sst xmlns="http://schemas.openxmlformats.org/spreadsheetml/2006/main" count="379" uniqueCount="141">
  <si>
    <t>№ п/п</t>
  </si>
  <si>
    <t>Индикатор</t>
  </si>
  <si>
    <t>Единица измерения</t>
  </si>
  <si>
    <t>Способность экономики региона к устойчивому росту</t>
  </si>
  <si>
    <t>1.1</t>
  </si>
  <si>
    <t>Энергетическая составляющая</t>
  </si>
  <si>
    <t>1.1.1</t>
  </si>
  <si>
    <t>Мощность электростанций</t>
  </si>
  <si>
    <t>млн кВт</t>
  </si>
  <si>
    <t>1.1.2</t>
  </si>
  <si>
    <t>Производство электроэнергии</t>
  </si>
  <si>
    <t>млрд кВт·ч</t>
  </si>
  <si>
    <t>1.1.3</t>
  </si>
  <si>
    <t>Индекс производства по видам экономической деятельности) (обеспечение электрической энергией, газом и паром; кондиционирование воздуха)</t>
  </si>
  <si>
    <t>в % к предыдущему году</t>
  </si>
  <si>
    <t>1.2</t>
  </si>
  <si>
    <t>Внешнеэкономическая составляющая</t>
  </si>
  <si>
    <t>1.2.1</t>
  </si>
  <si>
    <t>1.2.2</t>
  </si>
  <si>
    <t>1.2.3</t>
  </si>
  <si>
    <t>1.3</t>
  </si>
  <si>
    <t>Инвестиционно-инновационная составляющая</t>
  </si>
  <si>
    <t>1.3.1</t>
  </si>
  <si>
    <t>Индекс физического объема инвестиций в основной капитал</t>
  </si>
  <si>
    <t>1.3.2</t>
  </si>
  <si>
    <t>Объем инновационных товаров, работ, услуг</t>
  </si>
  <si>
    <t>в % от общего объема отгруженных товаров, выполненных работ, услуг</t>
  </si>
  <si>
    <t>1.3.3</t>
  </si>
  <si>
    <t>Затраты на инновационную деятельность организаций</t>
  </si>
  <si>
    <t>1.4</t>
  </si>
  <si>
    <t>Демографическая составляющая</t>
  </si>
  <si>
    <t>1.4.1</t>
  </si>
  <si>
    <t>1.4.2</t>
  </si>
  <si>
    <t>1.4.3</t>
  </si>
  <si>
    <t>1.5</t>
  </si>
  <si>
    <t>Финансовая составляющая</t>
  </si>
  <si>
    <t>1.5.1</t>
  </si>
  <si>
    <t>Индекс потребительских цен</t>
  </si>
  <si>
    <t>1.5.2</t>
  </si>
  <si>
    <t>1.5.3</t>
  </si>
  <si>
    <t>в %</t>
  </si>
  <si>
    <t>Обеспечение приемлемого уровня жизни в регионе</t>
  </si>
  <si>
    <t>2.1</t>
  </si>
  <si>
    <t>Научно-техническая составляющая</t>
  </si>
  <si>
    <t>2.1.1</t>
  </si>
  <si>
    <t>Доля численности персонала, занятого научными исследованиями и разработками в численности занятых</t>
  </si>
  <si>
    <t>2.1.2</t>
  </si>
  <si>
    <t>Удельный вес организаций, осуществлявших технологические инновации в общем числе обследованных организаций</t>
  </si>
  <si>
    <t>2.1.3</t>
  </si>
  <si>
    <t>Доля внутренних затрат на научные исследования и разработки к ВРП</t>
  </si>
  <si>
    <t>2.2</t>
  </si>
  <si>
    <t>Производственная составляющая</t>
  </si>
  <si>
    <t>2.2.1</t>
  </si>
  <si>
    <t>Индексы промышленного производства</t>
  </si>
  <si>
    <t>2.2.2</t>
  </si>
  <si>
    <t>Индексы производства продукции сельского хозяйства</t>
  </si>
  <si>
    <t>2.2.3</t>
  </si>
  <si>
    <t>Валовой сбор зерна</t>
  </si>
  <si>
    <t>тысяч тонн</t>
  </si>
  <si>
    <t>2.3</t>
  </si>
  <si>
    <t>Продовольственная составляющая</t>
  </si>
  <si>
    <t>2.3.1</t>
  </si>
  <si>
    <t>Индексы потребительских цен на продовольственные товары</t>
  </si>
  <si>
    <t>2.3.2</t>
  </si>
  <si>
    <t>Индексы цен производителей сельскохозяйственной продукции и приобретения товаров и услуг сельскохозяйственными организациями</t>
  </si>
  <si>
    <t>2.3.3</t>
  </si>
  <si>
    <t>Индекс физического оборота общественного питания</t>
  </si>
  <si>
    <t>2.4</t>
  </si>
  <si>
    <t>Социальная составляющая</t>
  </si>
  <si>
    <t>2.4.1</t>
  </si>
  <si>
    <t>2.4.2</t>
  </si>
  <si>
    <t>Реальные денежные доходы населения</t>
  </si>
  <si>
    <t>2.4.3</t>
  </si>
  <si>
    <t>2.5</t>
  </si>
  <si>
    <t>Экологическая составляющая</t>
  </si>
  <si>
    <t>2.5.1</t>
  </si>
  <si>
    <t>Индекс физического объема природоохранных расходов</t>
  </si>
  <si>
    <t>2.5.2</t>
  </si>
  <si>
    <t>2.5.3</t>
  </si>
  <si>
    <t>Тип</t>
  </si>
  <si>
    <t>убывающий</t>
  </si>
  <si>
    <t>возрастающий</t>
  </si>
  <si>
    <t>Сальдо торгового баланса</t>
  </si>
  <si>
    <t>Коэффициент покрытия импорта экспортом</t>
  </si>
  <si>
    <t>%</t>
  </si>
  <si>
    <t>Возрастающий</t>
  </si>
  <si>
    <t>Убывающий</t>
  </si>
  <si>
    <t>Общий коэффициент смертности</t>
  </si>
  <si>
    <t>чел./1000 чел</t>
  </si>
  <si>
    <t>Индекс потребительский цен</t>
  </si>
  <si>
    <t>Дефицит (профицит) консолидированного бюджета области</t>
  </si>
  <si>
    <t>млн. руб.</t>
  </si>
  <si>
    <t>Индекс физического объёма розничной торговли</t>
  </si>
  <si>
    <t>% к предыдущему году</t>
  </si>
  <si>
    <t>Численность населения с денежными доходами ниже границы бедности/величины прожиточного минимума</t>
  </si>
  <si>
    <t>Численность населения на одну больничную койку</t>
  </si>
  <si>
    <t>человек</t>
  </si>
  <si>
    <t>% к пред. году</t>
  </si>
  <si>
    <t>Доля уловленных и обезвреженных загрязняющих веществ в общем количестве отходящих загрязняющих веществ от стационарных источников</t>
  </si>
  <si>
    <t>Доля сброса загрязненных сточных вод в поверхностные водные объекты субъекта в общероссийском объеме</t>
  </si>
  <si>
    <t>ПК1</t>
  </si>
  <si>
    <t>ПК2</t>
  </si>
  <si>
    <t>ПК3</t>
  </si>
  <si>
    <t>К1</t>
  </si>
  <si>
    <t>К2</t>
  </si>
  <si>
    <t>К3</t>
  </si>
  <si>
    <t>Вес</t>
  </si>
  <si>
    <t>Источник</t>
  </si>
  <si>
    <t>Данные</t>
  </si>
  <si>
    <t>-</t>
  </si>
  <si>
    <t>Индекс производства по видам экономической деятельности (обеспечение электрической энергией, газом и паром; кондиционирование воздуха)</t>
  </si>
  <si>
    <t>Обеспечение электрической энергией, газом и паром; 
кондиционирование воздуха</t>
  </si>
  <si>
    <t>Доля субъекта в общероссийском импорте транспортных услуг</t>
  </si>
  <si>
    <t>Импорт транспортных услуг в субъекте, млн долларов США</t>
  </si>
  <si>
    <t>Импорт транспортных услуг в РФ, млн долларов США</t>
  </si>
  <si>
    <t>Средний курс рубля к доллару</t>
  </si>
  <si>
    <t>https://www.cbr.ru/vfs/statistics/credit_statistics/bop/bal_of_payments_ap.xlsx</t>
  </si>
  <si>
    <t>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</t>
  </si>
  <si>
    <t>https://rosstat.gov.ru/storage/mediabank/Region_Pokazateli_2022.rar</t>
  </si>
  <si>
    <t>https://rosstat.gov.ru/storage/mediabank/Region_Pokaz_2023.rar</t>
  </si>
  <si>
    <t>https://rosstat.gov.ru/storage/mediabank/Region_Pokaz_2024.rar</t>
  </si>
  <si>
    <t>https://rosstat.gov.ru/storage/mediabank/Region_Pokaz_2025.rar</t>
  </si>
  <si>
    <t>https://cbr.ru/vfs/statistics/credit_statistics/trade/imp_services_reg_22.xlsx</t>
  </si>
  <si>
    <t>https://cbr.ru/vfs/statistics/credit_statistics/trade/imp_services_reg_23.xlsx</t>
  </si>
  <si>
    <t>https://cbr.ru/vfs/statistics/credit_statistics/trade/imp_services_reg_24.xlsx</t>
  </si>
  <si>
    <t>Экспорт товаров, млн долларов США</t>
  </si>
  <si>
    <t>Импорт товаров, млн долларов США</t>
  </si>
  <si>
    <t>млн. руб</t>
  </si>
  <si>
    <t>Затраты на инновационную деятельность</t>
  </si>
  <si>
    <t>Общий коэффициент рождаемости</t>
  </si>
  <si>
    <t>https://youthlib.mirea.ru/ru/reader/6780</t>
  </si>
  <si>
    <t>Миграционный прирост (убыль)</t>
  </si>
  <si>
    <t>Численность постоянного населения, чел.</t>
  </si>
  <si>
    <t>Миграционный прирост (убыль) к населению</t>
  </si>
  <si>
    <t>Доходы консолидированных бюджетов субьектов, млн. руб.</t>
  </si>
  <si>
    <t>Численность персонала, занятого научными исследованиями и разработками</t>
  </si>
  <si>
    <t>Численность рабочей силы</t>
  </si>
  <si>
    <t>Организации, выполнявшие исследования  и разработки</t>
  </si>
  <si>
    <t>Число организаций</t>
  </si>
  <si>
    <t>Внутренние затраты на разработки и исследования</t>
  </si>
  <si>
    <t>ВРП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</si>
</sst>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6" fillId="0" borderId="3" xfId="0" applyFont="1" applyBorder="1"/>
    <xf numFmtId="0" fontId="7" fillId="0" borderId="3" xfId="0" applyFont="1" applyBorder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2" fontId="7" fillId="0" borderId="3" xfId="0" applyNumberFormat="1" applyFont="1" applyBorder="1" applyAlignment="1">
      <alignment horizontal="center" vertical="center"/>
    </xf>
    <xf numFmtId="0" fontId="10" fillId="0" borderId="3" xfId="1" applyFont="1" applyBorder="1"/>
    <xf numFmtId="0" fontId="6" fillId="0" borderId="0" xfId="0" applyFont="1"/>
    <xf numFmtId="0" fontId="11" fillId="0" borderId="3" xfId="1" applyFont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4" fontId="7" fillId="0" borderId="3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 wrapText="1"/>
    </xf>
    <xf numFmtId="0" fontId="6" fillId="0" borderId="0" xfId="0" applyFont="1" applyBorder="1"/>
    <xf numFmtId="3" fontId="7" fillId="0" borderId="0" xfId="0" applyNumberFormat="1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rosstat.gov.ru/storage/mediabank/Region_Pokaz_2024.rar" TargetMode="External"/><Relationship Id="rId18" Type="http://schemas.openxmlformats.org/officeDocument/2006/relationships/hyperlink" Target="https://rosstat.gov.ru/storage/mediabank/Region_Pokazateli_2022.rar" TargetMode="External"/><Relationship Id="rId26" Type="http://schemas.openxmlformats.org/officeDocument/2006/relationships/hyperlink" Target="https://rosstat.gov.ru/storage/mediabank/Region_Pokaz_2025.rar" TargetMode="External"/><Relationship Id="rId39" Type="http://schemas.openxmlformats.org/officeDocument/2006/relationships/hyperlink" Target="https://rosstat.gov.ru/storage/mediabank/Region_Pokaz_2023.rar" TargetMode="External"/><Relationship Id="rId21" Type="http://schemas.openxmlformats.org/officeDocument/2006/relationships/hyperlink" Target="https://rosstat.gov.ru/storage/mediabank/Region_Pokaz_2024.rar" TargetMode="External"/><Relationship Id="rId34" Type="http://schemas.openxmlformats.org/officeDocument/2006/relationships/hyperlink" Target="https://youthlib.mirea.ru/ru/reader/6780" TargetMode="External"/><Relationship Id="rId42" Type="http://schemas.openxmlformats.org/officeDocument/2006/relationships/hyperlink" Target="https://rosstat.gov.ru/storage/mediabank/Region_Pokaz_2025.rar" TargetMode="External"/><Relationship Id="rId47" Type="http://schemas.openxmlformats.org/officeDocument/2006/relationships/hyperlink" Target="https://rosstat.gov.ru/storage/mediabank/Region_Pokaz_2023.rar" TargetMode="External"/><Relationship Id="rId7" Type="http://schemas.openxmlformats.org/officeDocument/2006/relationships/hyperlink" Target="https://cbr.ru/vfs/statistics/credit_statistics/trade/imp_services_reg_22.xlsx" TargetMode="External"/><Relationship Id="rId2" Type="http://schemas.openxmlformats.org/officeDocument/2006/relationships/hyperlink" Target="https://cbr.ru/vfs/statistics/credit_statistics/trade/imp_services_reg_23.xlsx" TargetMode="External"/><Relationship Id="rId16" Type="http://schemas.openxmlformats.org/officeDocument/2006/relationships/hyperlink" Target="https://rosstat.gov.ru/storage/mediabank/Region_Pokaz_2023.rar" TargetMode="External"/><Relationship Id="rId29" Type="http://schemas.openxmlformats.org/officeDocument/2006/relationships/hyperlink" Target="https://rosstat.gov.ru/storage/mediabank/Region_Pokaz_2024.rar" TargetMode="External"/><Relationship Id="rId11" Type="http://schemas.openxmlformats.org/officeDocument/2006/relationships/hyperlink" Target="https://rosstat.gov.ru/storage/mediabank/Region_Pokaz_2023.rar" TargetMode="External"/><Relationship Id="rId24" Type="http://schemas.openxmlformats.org/officeDocument/2006/relationships/hyperlink" Target="https://rosstat.gov.ru/storage/mediabank/Region_Pokazateli_2022.rar" TargetMode="External"/><Relationship Id="rId32" Type="http://schemas.openxmlformats.org/officeDocument/2006/relationships/hyperlink" Target="https://rosstat.gov.ru/storage/mediabank/Region_Pokazateli_2022.rar" TargetMode="External"/><Relationship Id="rId37" Type="http://schemas.openxmlformats.org/officeDocument/2006/relationships/hyperlink" Target="https://youthlib.mirea.ru/ru/reader/6780" TargetMode="External"/><Relationship Id="rId40" Type="http://schemas.openxmlformats.org/officeDocument/2006/relationships/hyperlink" Target="https://rosstat.gov.ru/storage/mediabank/Region_Pokazateli_2022.rar" TargetMode="External"/><Relationship Id="rId45" Type="http://schemas.openxmlformats.org/officeDocument/2006/relationships/hyperlink" Target="https://rosstat.gov.ru/storage/mediabank/Region_Pokaz_2024.rar" TargetMode="External"/><Relationship Id="rId5" Type="http://schemas.openxmlformats.org/officeDocument/2006/relationships/hyperlink" Target="https://cbr.ru/vfs/statistics/credit_statistics/trade/imp_services_reg_24.xlsx" TargetMode="External"/><Relationship Id="rId15" Type="http://schemas.openxmlformats.org/officeDocument/2006/relationships/hyperlink" Target="https://rosstat.gov.ru/storage/mediabank/Region_Pokaz_2025.rar" TargetMode="External"/><Relationship Id="rId23" Type="http://schemas.openxmlformats.org/officeDocument/2006/relationships/hyperlink" Target="https://rosstat.gov.ru/storage/mediabank/Region_Pokaz_2023.rar" TargetMode="External"/><Relationship Id="rId28" Type="http://schemas.openxmlformats.org/officeDocument/2006/relationships/hyperlink" Target="https://rosstat.gov.ru/storage/mediabank/Region_Pokazateli_2022.rar" TargetMode="External"/><Relationship Id="rId36" Type="http://schemas.openxmlformats.org/officeDocument/2006/relationships/hyperlink" Target="https://youthlib.mirea.ru/ru/reader/6780" TargetMode="External"/><Relationship Id="rId49" Type="http://schemas.openxmlformats.org/officeDocument/2006/relationships/hyperlink" Target="https://rosstat.gov.ru/storage/mediabank/Region_Pokaz_2024.rar" TargetMode="External"/><Relationship Id="rId10" Type="http://schemas.openxmlformats.org/officeDocument/2006/relationships/hyperlink" Target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TargetMode="External"/><Relationship Id="rId19" Type="http://schemas.openxmlformats.org/officeDocument/2006/relationships/hyperlink" Target="https://rosstat.gov.ru/storage/mediabank/Region_Pokazateli_2022.rar" TargetMode="External"/><Relationship Id="rId31" Type="http://schemas.openxmlformats.org/officeDocument/2006/relationships/hyperlink" Target="https://rosstat.gov.ru/storage/mediabank/Region_Pokaz_2023.rar" TargetMode="External"/><Relationship Id="rId44" Type="http://schemas.openxmlformats.org/officeDocument/2006/relationships/hyperlink" Target="https://rosstat.gov.ru/storage/mediabank/Region_Pokazateli_2022.rar" TargetMode="External"/><Relationship Id="rId4" Type="http://schemas.openxmlformats.org/officeDocument/2006/relationships/hyperlink" Target="https://cbr.ru/vfs/statistics/credit_statistics/trade/imp_services_reg_23.xlsx" TargetMode="External"/><Relationship Id="rId9" Type="http://schemas.openxmlformats.org/officeDocument/2006/relationships/hyperlink" Target="https://www.cbr.ru/vfs/statistics/credit_statistics/bop/bal_of_payments_ap.xlsx" TargetMode="External"/><Relationship Id="rId14" Type="http://schemas.openxmlformats.org/officeDocument/2006/relationships/hyperlink" Target="https://rosstat.gov.ru/storage/mediabank/Region_Pokaz_2025.rar" TargetMode="External"/><Relationship Id="rId22" Type="http://schemas.openxmlformats.org/officeDocument/2006/relationships/hyperlink" Target="https://rosstat.gov.ru/storage/mediabank/Region_Pokaz_2025.rar" TargetMode="External"/><Relationship Id="rId27" Type="http://schemas.openxmlformats.org/officeDocument/2006/relationships/hyperlink" Target="https://rosstat.gov.ru/storage/mediabank/Region_Pokaz_2023.rar" TargetMode="External"/><Relationship Id="rId30" Type="http://schemas.openxmlformats.org/officeDocument/2006/relationships/hyperlink" Target="https://rosstat.gov.ru/storage/mediabank/Region_Pokaz_2025.rar" TargetMode="External"/><Relationship Id="rId35" Type="http://schemas.openxmlformats.org/officeDocument/2006/relationships/hyperlink" Target="https://youthlib.mirea.ru/ru/reader/6780" TargetMode="External"/><Relationship Id="rId43" Type="http://schemas.openxmlformats.org/officeDocument/2006/relationships/hyperlink" Target="https://rosstat.gov.ru/storage/mediabank/Region_Pokaz_2023.rar" TargetMode="External"/><Relationship Id="rId48" Type="http://schemas.openxmlformats.org/officeDocument/2006/relationships/hyperlink" Target="https://rosstat.gov.ru/storage/mediabank/Region_Pokazateli_2022.rar" TargetMode="External"/><Relationship Id="rId8" Type="http://schemas.openxmlformats.org/officeDocument/2006/relationships/hyperlink" Target="https://www.cbr.ru/vfs/statistics/credit_statistics/bop/bal_of_payments_ap.xlsx" TargetMode="External"/><Relationship Id="rId3" Type="http://schemas.openxmlformats.org/officeDocument/2006/relationships/hyperlink" Target="https://cbr.ru/vfs/statistics/credit_statistics/trade/imp_services_reg_24.xlsx" TargetMode="External"/><Relationship Id="rId12" Type="http://schemas.openxmlformats.org/officeDocument/2006/relationships/hyperlink" Target="https://rosstat.gov.ru/storage/mediabank/Region_Pokazateli_2022.rar" TargetMode="External"/><Relationship Id="rId17" Type="http://schemas.openxmlformats.org/officeDocument/2006/relationships/hyperlink" Target="https://rosstat.gov.ru/storage/mediabank/Region_Pokaz_2023.rar" TargetMode="External"/><Relationship Id="rId25" Type="http://schemas.openxmlformats.org/officeDocument/2006/relationships/hyperlink" Target="https://rosstat.gov.ru/storage/mediabank/Region_Pokaz_2024.rar" TargetMode="External"/><Relationship Id="rId33" Type="http://schemas.openxmlformats.org/officeDocument/2006/relationships/hyperlink" Target="https://rosstat.gov.ru/storage/mediabank/Region_Pokaz_2024.rar" TargetMode="External"/><Relationship Id="rId38" Type="http://schemas.openxmlformats.org/officeDocument/2006/relationships/hyperlink" Target="https://rosstat.gov.ru/storage/mediabank/Region_Pokaz_2025.rar" TargetMode="External"/><Relationship Id="rId46" Type="http://schemas.openxmlformats.org/officeDocument/2006/relationships/hyperlink" Target="https://rosstat.gov.ru/storage/mediabank/Region_Pokaz_2025.rar" TargetMode="External"/><Relationship Id="rId20" Type="http://schemas.openxmlformats.org/officeDocument/2006/relationships/hyperlink" Target="https://rosstat.gov.ru/storage/mediabank/Region_Pokaz_2024.rar" TargetMode="External"/><Relationship Id="rId41" Type="http://schemas.openxmlformats.org/officeDocument/2006/relationships/hyperlink" Target="https://rosstat.gov.ru/storage/mediabank/Region_Pokaz_2024.rar" TargetMode="External"/><Relationship Id="rId1" Type="http://schemas.openxmlformats.org/officeDocument/2006/relationships/hyperlink" Target="https://rosstat.gov.ru/storage/mediabank/Region_Pokaz_2025.rar" TargetMode="External"/><Relationship Id="rId6" Type="http://schemas.openxmlformats.org/officeDocument/2006/relationships/hyperlink" Target="https://cbr.ru/vfs/statistics/credit_statistics/trade/imp_services_reg_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topLeftCell="A15" zoomScaleNormal="100" workbookViewId="0">
      <selection activeCell="F28" sqref="F28"/>
    </sheetView>
  </sheetViews>
  <sheetFormatPr defaultRowHeight="14.4" x14ac:dyDescent="0.3"/>
  <cols>
    <col min="1" max="1" width="7.109375" bestFit="1" customWidth="1"/>
    <col min="2" max="2" width="57.33203125" customWidth="1"/>
    <col min="3" max="3" width="23.88671875" bestFit="1" customWidth="1"/>
    <col min="4" max="4" width="24.21875" style="4" customWidth="1"/>
  </cols>
  <sheetData>
    <row r="1" spans="1:4" ht="16.2" thickBot="1" x14ac:dyDescent="0.35">
      <c r="A1" s="23" t="s">
        <v>0</v>
      </c>
      <c r="B1" s="38" t="s">
        <v>1</v>
      </c>
      <c r="C1" s="38" t="s">
        <v>2</v>
      </c>
      <c r="D1" s="39" t="s">
        <v>79</v>
      </c>
    </row>
    <row r="2" spans="1:4" ht="15.6" x14ac:dyDescent="0.3">
      <c r="A2" s="35">
        <v>1</v>
      </c>
      <c r="B2" s="40" t="s">
        <v>3</v>
      </c>
      <c r="C2" s="41"/>
      <c r="D2" s="42"/>
    </row>
    <row r="3" spans="1:4" ht="15.6" x14ac:dyDescent="0.3">
      <c r="A3" s="36" t="s">
        <v>4</v>
      </c>
      <c r="B3" s="43" t="s">
        <v>5</v>
      </c>
      <c r="C3" s="60"/>
      <c r="D3" s="24"/>
    </row>
    <row r="4" spans="1:4" ht="15.6" x14ac:dyDescent="0.3">
      <c r="A4" s="36" t="s">
        <v>6</v>
      </c>
      <c r="B4" s="59" t="s">
        <v>7</v>
      </c>
      <c r="C4" s="7" t="s">
        <v>8</v>
      </c>
      <c r="D4" s="25" t="s">
        <v>86</v>
      </c>
    </row>
    <row r="5" spans="1:4" ht="15.6" x14ac:dyDescent="0.3">
      <c r="A5" s="36" t="s">
        <v>9</v>
      </c>
      <c r="B5" s="44" t="s">
        <v>10</v>
      </c>
      <c r="C5" s="61" t="s">
        <v>11</v>
      </c>
      <c r="D5" s="25" t="s">
        <v>86</v>
      </c>
    </row>
    <row r="6" spans="1:4" ht="46.8" x14ac:dyDescent="0.3">
      <c r="A6" s="36" t="s">
        <v>12</v>
      </c>
      <c r="B6" s="44" t="s">
        <v>13</v>
      </c>
      <c r="C6" s="7" t="s">
        <v>14</v>
      </c>
      <c r="D6" s="25" t="s">
        <v>86</v>
      </c>
    </row>
    <row r="7" spans="1:4" ht="15.6" x14ac:dyDescent="0.3">
      <c r="A7" s="36" t="s">
        <v>15</v>
      </c>
      <c r="B7" s="45" t="s">
        <v>16</v>
      </c>
      <c r="C7" s="16"/>
      <c r="D7" s="26"/>
    </row>
    <row r="8" spans="1:4" ht="31.2" x14ac:dyDescent="0.3">
      <c r="A8" s="36" t="s">
        <v>17</v>
      </c>
      <c r="B8" s="46" t="s">
        <v>112</v>
      </c>
      <c r="C8" s="7" t="s">
        <v>84</v>
      </c>
      <c r="D8" s="25" t="s">
        <v>85</v>
      </c>
    </row>
    <row r="9" spans="1:4" ht="15.6" x14ac:dyDescent="0.3">
      <c r="A9" s="37" t="s">
        <v>18</v>
      </c>
      <c r="B9" s="46" t="s">
        <v>82</v>
      </c>
      <c r="C9" s="7" t="s">
        <v>127</v>
      </c>
      <c r="D9" s="25" t="s">
        <v>86</v>
      </c>
    </row>
    <row r="10" spans="1:4" ht="15.6" x14ac:dyDescent="0.3">
      <c r="A10" s="37" t="s">
        <v>19</v>
      </c>
      <c r="B10" s="46" t="s">
        <v>83</v>
      </c>
      <c r="C10" s="7" t="s">
        <v>84</v>
      </c>
      <c r="D10" s="25" t="s">
        <v>86</v>
      </c>
    </row>
    <row r="11" spans="1:4" ht="15.6" x14ac:dyDescent="0.3">
      <c r="A11" s="37" t="s">
        <v>20</v>
      </c>
      <c r="B11" s="47" t="s">
        <v>21</v>
      </c>
      <c r="C11" s="17"/>
      <c r="D11" s="27"/>
    </row>
    <row r="12" spans="1:4" ht="31.2" x14ac:dyDescent="0.3">
      <c r="A12" s="37" t="s">
        <v>22</v>
      </c>
      <c r="B12" s="44" t="s">
        <v>23</v>
      </c>
      <c r="C12" s="7" t="s">
        <v>14</v>
      </c>
      <c r="D12" s="25" t="s">
        <v>86</v>
      </c>
    </row>
    <row r="13" spans="1:4" ht="62.4" x14ac:dyDescent="0.3">
      <c r="A13" s="37" t="s">
        <v>24</v>
      </c>
      <c r="B13" s="44" t="s">
        <v>25</v>
      </c>
      <c r="C13" s="7" t="s">
        <v>26</v>
      </c>
      <c r="D13" s="25" t="s">
        <v>86</v>
      </c>
    </row>
    <row r="14" spans="1:4" ht="62.4" x14ac:dyDescent="0.3">
      <c r="A14" s="37" t="s">
        <v>27</v>
      </c>
      <c r="B14" s="44" t="s">
        <v>28</v>
      </c>
      <c r="C14" s="7" t="s">
        <v>26</v>
      </c>
      <c r="D14" s="25" t="s">
        <v>86</v>
      </c>
    </row>
    <row r="15" spans="1:4" ht="15.6" x14ac:dyDescent="0.3">
      <c r="A15" s="37" t="s">
        <v>29</v>
      </c>
      <c r="B15" s="48" t="s">
        <v>30</v>
      </c>
      <c r="C15" s="18"/>
      <c r="D15" s="28"/>
    </row>
    <row r="16" spans="1:4" ht="15.6" x14ac:dyDescent="0.3">
      <c r="A16" s="36" t="s">
        <v>31</v>
      </c>
      <c r="B16" s="44" t="s">
        <v>87</v>
      </c>
      <c r="C16" s="7" t="s">
        <v>88</v>
      </c>
      <c r="D16" s="25" t="s">
        <v>81</v>
      </c>
    </row>
    <row r="17" spans="1:4" ht="15.6" x14ac:dyDescent="0.3">
      <c r="A17" s="36" t="s">
        <v>32</v>
      </c>
      <c r="B17" s="44" t="s">
        <v>129</v>
      </c>
      <c r="C17" s="7" t="s">
        <v>88</v>
      </c>
      <c r="D17" s="25" t="s">
        <v>80</v>
      </c>
    </row>
    <row r="18" spans="1:4" ht="15.6" x14ac:dyDescent="0.3">
      <c r="A18" s="36" t="s">
        <v>33</v>
      </c>
      <c r="B18" s="44" t="s">
        <v>133</v>
      </c>
      <c r="C18" s="7" t="s">
        <v>84</v>
      </c>
      <c r="D18" s="25" t="s">
        <v>80</v>
      </c>
    </row>
    <row r="19" spans="1:4" ht="15.6" x14ac:dyDescent="0.3">
      <c r="A19" s="36" t="s">
        <v>34</v>
      </c>
      <c r="B19" s="45" t="s">
        <v>35</v>
      </c>
      <c r="C19" s="16"/>
      <c r="D19" s="26"/>
    </row>
    <row r="20" spans="1:4" ht="15.6" x14ac:dyDescent="0.3">
      <c r="A20" s="37" t="s">
        <v>36</v>
      </c>
      <c r="B20" s="44" t="s">
        <v>89</v>
      </c>
      <c r="C20" s="7" t="s">
        <v>84</v>
      </c>
      <c r="D20" s="25" t="s">
        <v>85</v>
      </c>
    </row>
    <row r="21" spans="1:4" ht="31.2" x14ac:dyDescent="0.3">
      <c r="A21" s="37" t="s">
        <v>38</v>
      </c>
      <c r="B21" s="44" t="s">
        <v>90</v>
      </c>
      <c r="C21" s="7" t="s">
        <v>91</v>
      </c>
      <c r="D21" s="25" t="s">
        <v>86</v>
      </c>
    </row>
    <row r="22" spans="1:4" ht="16.2" thickBot="1" x14ac:dyDescent="0.35">
      <c r="A22" s="37" t="s">
        <v>39</v>
      </c>
      <c r="B22" s="49" t="s">
        <v>92</v>
      </c>
      <c r="C22" s="33" t="s">
        <v>84</v>
      </c>
      <c r="D22" s="34" t="s">
        <v>86</v>
      </c>
    </row>
    <row r="23" spans="1:4" ht="15.6" x14ac:dyDescent="0.3">
      <c r="A23" s="50">
        <v>2</v>
      </c>
      <c r="B23" s="52" t="s">
        <v>41</v>
      </c>
      <c r="C23" s="53"/>
      <c r="D23" s="54"/>
    </row>
    <row r="24" spans="1:4" ht="15.6" x14ac:dyDescent="0.3">
      <c r="A24" s="36" t="s">
        <v>42</v>
      </c>
      <c r="B24" s="55" t="s">
        <v>43</v>
      </c>
      <c r="C24" s="19"/>
      <c r="D24" s="29"/>
    </row>
    <row r="25" spans="1:4" ht="31.2" x14ac:dyDescent="0.3">
      <c r="A25" s="37" t="s">
        <v>44</v>
      </c>
      <c r="B25" s="46" t="s">
        <v>45</v>
      </c>
      <c r="C25" s="7" t="s">
        <v>84</v>
      </c>
      <c r="D25" s="25" t="s">
        <v>86</v>
      </c>
    </row>
    <row r="26" spans="1:4" ht="46.8" x14ac:dyDescent="0.3">
      <c r="A26" s="37" t="s">
        <v>46</v>
      </c>
      <c r="B26" s="46" t="s">
        <v>47</v>
      </c>
      <c r="C26" s="7" t="s">
        <v>84</v>
      </c>
      <c r="D26" s="25" t="s">
        <v>86</v>
      </c>
    </row>
    <row r="27" spans="1:4" ht="31.2" x14ac:dyDescent="0.3">
      <c r="A27" s="37" t="s">
        <v>48</v>
      </c>
      <c r="B27" s="46" t="s">
        <v>49</v>
      </c>
      <c r="C27" s="7" t="s">
        <v>84</v>
      </c>
      <c r="D27" s="25" t="s">
        <v>86</v>
      </c>
    </row>
    <row r="28" spans="1:4" ht="15.6" x14ac:dyDescent="0.3">
      <c r="A28" s="37" t="s">
        <v>50</v>
      </c>
      <c r="B28" s="56" t="s">
        <v>51</v>
      </c>
      <c r="C28" s="20"/>
      <c r="D28" s="30"/>
    </row>
    <row r="29" spans="1:4" ht="31.2" x14ac:dyDescent="0.3">
      <c r="A29" s="37" t="s">
        <v>52</v>
      </c>
      <c r="B29" s="44" t="s">
        <v>53</v>
      </c>
      <c r="C29" s="7" t="s">
        <v>14</v>
      </c>
      <c r="D29" s="25" t="s">
        <v>86</v>
      </c>
    </row>
    <row r="30" spans="1:4" ht="31.2" x14ac:dyDescent="0.3">
      <c r="A30" s="37" t="s">
        <v>54</v>
      </c>
      <c r="B30" s="44" t="s">
        <v>55</v>
      </c>
      <c r="C30" s="7" t="s">
        <v>14</v>
      </c>
      <c r="D30" s="25" t="s">
        <v>86</v>
      </c>
    </row>
    <row r="31" spans="1:4" ht="15.6" x14ac:dyDescent="0.3">
      <c r="A31" s="37" t="s">
        <v>56</v>
      </c>
      <c r="B31" s="44" t="s">
        <v>57</v>
      </c>
      <c r="C31" s="7" t="s">
        <v>58</v>
      </c>
      <c r="D31" s="25" t="s">
        <v>86</v>
      </c>
    </row>
    <row r="32" spans="1:4" ht="15.6" x14ac:dyDescent="0.3">
      <c r="A32" s="37" t="s">
        <v>59</v>
      </c>
      <c r="B32" s="57" t="s">
        <v>60</v>
      </c>
      <c r="C32" s="21"/>
      <c r="D32" s="31"/>
    </row>
    <row r="33" spans="1:4" ht="31.2" x14ac:dyDescent="0.3">
      <c r="A33" s="37" t="s">
        <v>61</v>
      </c>
      <c r="B33" s="44" t="s">
        <v>62</v>
      </c>
      <c r="C33" s="7" t="s">
        <v>40</v>
      </c>
      <c r="D33" s="25" t="s">
        <v>86</v>
      </c>
    </row>
    <row r="34" spans="1:4" ht="46.8" x14ac:dyDescent="0.3">
      <c r="A34" s="37" t="s">
        <v>63</v>
      </c>
      <c r="B34" s="44" t="s">
        <v>64</v>
      </c>
      <c r="C34" s="7" t="s">
        <v>40</v>
      </c>
      <c r="D34" s="25" t="s">
        <v>86</v>
      </c>
    </row>
    <row r="35" spans="1:4" ht="31.2" x14ac:dyDescent="0.3">
      <c r="A35" s="37" t="s">
        <v>65</v>
      </c>
      <c r="B35" s="44" t="s">
        <v>66</v>
      </c>
      <c r="C35" s="7" t="s">
        <v>14</v>
      </c>
      <c r="D35" s="25" t="s">
        <v>86</v>
      </c>
    </row>
    <row r="36" spans="1:4" ht="15.6" x14ac:dyDescent="0.3">
      <c r="A36" s="37" t="s">
        <v>67</v>
      </c>
      <c r="B36" s="58" t="s">
        <v>68</v>
      </c>
      <c r="C36" s="22"/>
      <c r="D36" s="32"/>
    </row>
    <row r="37" spans="1:4" ht="15.6" x14ac:dyDescent="0.3">
      <c r="A37" s="37" t="s">
        <v>69</v>
      </c>
      <c r="B37" s="44" t="s">
        <v>71</v>
      </c>
      <c r="C37" s="7" t="s">
        <v>93</v>
      </c>
      <c r="D37" s="25" t="s">
        <v>86</v>
      </c>
    </row>
    <row r="38" spans="1:4" ht="31.2" x14ac:dyDescent="0.3">
      <c r="A38" s="37" t="s">
        <v>70</v>
      </c>
      <c r="B38" s="44" t="s">
        <v>94</v>
      </c>
      <c r="C38" s="7" t="s">
        <v>84</v>
      </c>
      <c r="D38" s="25" t="s">
        <v>86</v>
      </c>
    </row>
    <row r="39" spans="1:4" ht="15.6" x14ac:dyDescent="0.3">
      <c r="A39" s="37" t="s">
        <v>72</v>
      </c>
      <c r="B39" s="44" t="s">
        <v>95</v>
      </c>
      <c r="C39" s="7" t="s">
        <v>96</v>
      </c>
      <c r="D39" s="25" t="s">
        <v>86</v>
      </c>
    </row>
    <row r="40" spans="1:4" ht="15.6" x14ac:dyDescent="0.3">
      <c r="A40" s="37" t="s">
        <v>73</v>
      </c>
      <c r="B40" s="57" t="s">
        <v>74</v>
      </c>
      <c r="C40" s="21"/>
      <c r="D40" s="31"/>
    </row>
    <row r="41" spans="1:4" ht="15.6" x14ac:dyDescent="0.3">
      <c r="A41" s="37" t="s">
        <v>75</v>
      </c>
      <c r="B41" s="44" t="s">
        <v>76</v>
      </c>
      <c r="C41" s="7" t="s">
        <v>97</v>
      </c>
      <c r="D41" s="25" t="s">
        <v>86</v>
      </c>
    </row>
    <row r="42" spans="1:4" ht="46.8" x14ac:dyDescent="0.3">
      <c r="A42" s="37" t="s">
        <v>77</v>
      </c>
      <c r="B42" s="44" t="s">
        <v>98</v>
      </c>
      <c r="C42" s="7" t="s">
        <v>84</v>
      </c>
      <c r="D42" s="25" t="s">
        <v>86</v>
      </c>
    </row>
    <row r="43" spans="1:4" ht="31.8" thickBot="1" x14ac:dyDescent="0.35">
      <c r="A43" s="51" t="s">
        <v>78</v>
      </c>
      <c r="B43" s="49" t="s">
        <v>99</v>
      </c>
      <c r="C43" s="33" t="s">
        <v>84</v>
      </c>
      <c r="D43" s="25" t="s">
        <v>86</v>
      </c>
    </row>
  </sheetData>
  <mergeCells count="12">
    <mergeCell ref="B36:D36"/>
    <mergeCell ref="B40:D40"/>
    <mergeCell ref="B2:D2"/>
    <mergeCell ref="B3:D3"/>
    <mergeCell ref="B7:D7"/>
    <mergeCell ref="B11:D11"/>
    <mergeCell ref="B24:D24"/>
    <mergeCell ref="B23:D23"/>
    <mergeCell ref="B28:D28"/>
    <mergeCell ref="B32:D32"/>
    <mergeCell ref="B15:D15"/>
    <mergeCell ref="B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50B4-460B-4310-930E-1A77CCA49EC2}">
  <dimension ref="A1:N72"/>
  <sheetViews>
    <sheetView zoomScale="85" zoomScaleNormal="85" workbookViewId="0">
      <pane ySplit="1" topLeftCell="A16" activePane="bottomLeft" state="frozen"/>
      <selection pane="bottomLeft" activeCell="C27" sqref="C25:C27"/>
    </sheetView>
  </sheetViews>
  <sheetFormatPr defaultRowHeight="13.8" x14ac:dyDescent="0.25"/>
  <cols>
    <col min="1" max="1" width="33.109375" style="77" customWidth="1"/>
    <col min="2" max="2" width="57.33203125" style="77" customWidth="1"/>
    <col min="3" max="3" width="23.88671875" style="77" bestFit="1" customWidth="1"/>
    <col min="4" max="4" width="24.21875" style="77" customWidth="1"/>
    <col min="5" max="5" width="12.44140625" style="77" bestFit="1" customWidth="1"/>
    <col min="6" max="6" width="13.109375" style="77" customWidth="1"/>
    <col min="7" max="7" width="20.88671875" style="77" customWidth="1"/>
    <col min="8" max="16384" width="8.88671875" style="77"/>
  </cols>
  <sheetData>
    <row r="1" spans="1:14" ht="15.6" x14ac:dyDescent="0.25">
      <c r="A1" s="23" t="s">
        <v>0</v>
      </c>
      <c r="B1" s="38" t="s">
        <v>1</v>
      </c>
      <c r="C1" s="38" t="s">
        <v>2</v>
      </c>
      <c r="D1" s="62" t="s">
        <v>79</v>
      </c>
      <c r="E1" s="63">
        <v>2022</v>
      </c>
      <c r="F1" s="63">
        <v>2023</v>
      </c>
      <c r="G1" s="63">
        <v>2024</v>
      </c>
      <c r="H1" s="63" t="s">
        <v>100</v>
      </c>
      <c r="I1" s="63" t="s">
        <v>101</v>
      </c>
      <c r="J1" s="63" t="s">
        <v>102</v>
      </c>
      <c r="K1" s="63" t="s">
        <v>103</v>
      </c>
      <c r="L1" s="63" t="s">
        <v>104</v>
      </c>
      <c r="M1" s="63" t="s">
        <v>105</v>
      </c>
      <c r="N1" s="63" t="s">
        <v>106</v>
      </c>
    </row>
    <row r="2" spans="1:14" ht="15.6" x14ac:dyDescent="0.25">
      <c r="A2" s="35">
        <v>1</v>
      </c>
      <c r="B2" s="5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5.6" x14ac:dyDescent="0.25">
      <c r="A3" s="36" t="s">
        <v>4</v>
      </c>
      <c r="B3" s="6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5.6" x14ac:dyDescent="0.25">
      <c r="A4" s="36" t="s">
        <v>6</v>
      </c>
      <c r="B4" s="1" t="s">
        <v>7</v>
      </c>
      <c r="C4" s="7" t="s">
        <v>8</v>
      </c>
      <c r="D4" s="3" t="s">
        <v>80</v>
      </c>
      <c r="E4" s="72">
        <f>C46</f>
        <v>10.8</v>
      </c>
      <c r="F4" s="72">
        <f t="shared" ref="F4:G4" si="0">D46</f>
        <v>10.6</v>
      </c>
      <c r="G4" s="72">
        <f t="shared" si="0"/>
        <v>10.7</v>
      </c>
      <c r="H4" s="66"/>
      <c r="I4" s="66"/>
      <c r="J4" s="66"/>
      <c r="K4" s="66"/>
      <c r="L4" s="66"/>
      <c r="M4" s="66"/>
      <c r="N4" s="66"/>
    </row>
    <row r="5" spans="1:14" ht="15.6" x14ac:dyDescent="0.25">
      <c r="A5" s="36" t="s">
        <v>9</v>
      </c>
      <c r="B5" s="1" t="s">
        <v>10</v>
      </c>
      <c r="C5" s="7" t="s">
        <v>11</v>
      </c>
      <c r="D5" s="3" t="s">
        <v>80</v>
      </c>
      <c r="E5" s="72">
        <f>C47</f>
        <v>54.5</v>
      </c>
      <c r="F5" s="72">
        <f t="shared" ref="F5:G5" si="1">D47</f>
        <v>54.9</v>
      </c>
      <c r="G5" s="72">
        <f t="shared" si="1"/>
        <v>57</v>
      </c>
      <c r="H5" s="66"/>
      <c r="I5" s="66"/>
      <c r="J5" s="66"/>
      <c r="K5" s="66"/>
      <c r="L5" s="66"/>
      <c r="M5" s="66"/>
      <c r="N5" s="66"/>
    </row>
    <row r="6" spans="1:14" ht="46.8" x14ac:dyDescent="0.25">
      <c r="A6" s="36" t="s">
        <v>12</v>
      </c>
      <c r="B6" s="1" t="s">
        <v>110</v>
      </c>
      <c r="C6" s="7" t="s">
        <v>14</v>
      </c>
      <c r="D6" s="3" t="s">
        <v>80</v>
      </c>
      <c r="E6" s="73">
        <f>C48/B48</f>
        <v>1.0120265688464076</v>
      </c>
      <c r="F6" s="73">
        <f t="shared" ref="F6:G6" si="2">D48/C48</f>
        <v>1.1440765273628086</v>
      </c>
      <c r="G6" s="73">
        <f t="shared" si="2"/>
        <v>1.0961284951432537</v>
      </c>
      <c r="H6" s="66"/>
      <c r="I6" s="66"/>
      <c r="J6" s="66"/>
      <c r="K6" s="66"/>
      <c r="L6" s="66"/>
      <c r="M6" s="66"/>
      <c r="N6" s="66"/>
    </row>
    <row r="7" spans="1:14" ht="15.6" x14ac:dyDescent="0.25">
      <c r="A7" s="36" t="s">
        <v>15</v>
      </c>
      <c r="B7" s="8" t="s">
        <v>16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31.2" x14ac:dyDescent="0.25">
      <c r="A8" s="36" t="s">
        <v>17</v>
      </c>
      <c r="B8" s="2" t="s">
        <v>112</v>
      </c>
      <c r="C8" s="7" t="s">
        <v>84</v>
      </c>
      <c r="D8" s="3" t="s">
        <v>85</v>
      </c>
      <c r="E8" s="73">
        <f>C49/C50</f>
        <v>0.35699302387674758</v>
      </c>
      <c r="F8" s="73">
        <f t="shared" ref="F8:G8" si="3">D49/D50</f>
        <v>0.38040352634084679</v>
      </c>
      <c r="G8" s="73">
        <f t="shared" si="3"/>
        <v>0.38542972970973899</v>
      </c>
      <c r="H8" s="66"/>
      <c r="I8" s="66"/>
      <c r="J8" s="66"/>
      <c r="K8" s="66"/>
      <c r="L8" s="66"/>
      <c r="M8" s="66"/>
      <c r="N8" s="66"/>
    </row>
    <row r="9" spans="1:14" ht="15.6" x14ac:dyDescent="0.25">
      <c r="A9" s="37" t="s">
        <v>18</v>
      </c>
      <c r="B9" s="2" t="s">
        <v>82</v>
      </c>
      <c r="C9" s="7" t="s">
        <v>127</v>
      </c>
      <c r="D9" s="3" t="s">
        <v>86</v>
      </c>
      <c r="E9" s="68">
        <f>(C51-C52)*C53</f>
        <v>21569674.774130002</v>
      </c>
      <c r="F9" s="68">
        <f t="shared" ref="F9:G9" si="4">(D51-D52)*D53</f>
        <v>10439997.149343997</v>
      </c>
      <c r="G9" s="68">
        <f t="shared" si="4"/>
        <v>12238646.390231</v>
      </c>
      <c r="H9" s="66"/>
      <c r="I9" s="66"/>
      <c r="J9" s="66"/>
      <c r="K9" s="66"/>
      <c r="L9" s="66"/>
      <c r="M9" s="66"/>
      <c r="N9" s="66"/>
    </row>
    <row r="10" spans="1:14" ht="15.6" x14ac:dyDescent="0.25">
      <c r="A10" s="37" t="s">
        <v>19</v>
      </c>
      <c r="B10" s="2" t="s">
        <v>83</v>
      </c>
      <c r="C10" s="7" t="s">
        <v>84</v>
      </c>
      <c r="D10" s="3" t="s">
        <v>86</v>
      </c>
      <c r="E10" s="73">
        <f>C51/C52</f>
        <v>2.1412490938840958</v>
      </c>
      <c r="F10" s="73">
        <f t="shared" ref="F10:G10" si="5">D51/D52</f>
        <v>1.4014097762687396</v>
      </c>
      <c r="G10" s="73">
        <f t="shared" si="5"/>
        <v>1.4380260582631408</v>
      </c>
      <c r="H10" s="66"/>
      <c r="I10" s="66"/>
      <c r="J10" s="66"/>
      <c r="K10" s="66"/>
      <c r="L10" s="66"/>
      <c r="M10" s="66"/>
      <c r="N10" s="66"/>
    </row>
    <row r="11" spans="1:14" ht="15.6" x14ac:dyDescent="0.25">
      <c r="A11" s="37" t="s">
        <v>20</v>
      </c>
      <c r="B11" s="9" t="s">
        <v>21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31.2" x14ac:dyDescent="0.25">
      <c r="A12" s="37" t="s">
        <v>22</v>
      </c>
      <c r="B12" s="1" t="s">
        <v>23</v>
      </c>
      <c r="C12" s="7" t="s">
        <v>14</v>
      </c>
      <c r="D12" s="3" t="s">
        <v>80</v>
      </c>
      <c r="E12" s="73">
        <f>C54/B54</f>
        <v>0.8729096989966556</v>
      </c>
      <c r="F12" s="73">
        <f t="shared" ref="F12:G12" si="6">D54/C54</f>
        <v>1.0517241379310345</v>
      </c>
      <c r="G12" s="73">
        <f t="shared" si="6"/>
        <v>0.9508196721311476</v>
      </c>
      <c r="H12" s="66"/>
      <c r="I12" s="66"/>
      <c r="J12" s="66"/>
      <c r="K12" s="66"/>
      <c r="L12" s="66"/>
      <c r="M12" s="66"/>
      <c r="N12" s="66"/>
    </row>
    <row r="13" spans="1:14" ht="62.4" x14ac:dyDescent="0.25">
      <c r="A13" s="37" t="s">
        <v>24</v>
      </c>
      <c r="B13" s="1" t="s">
        <v>25</v>
      </c>
      <c r="C13" s="7" t="s">
        <v>26</v>
      </c>
      <c r="D13" s="3" t="s">
        <v>80</v>
      </c>
      <c r="E13" s="72">
        <f>C55</f>
        <v>4.4000000000000004</v>
      </c>
      <c r="F13" s="72">
        <f t="shared" ref="F13:G13" si="7">D55</f>
        <v>4.9000000000000004</v>
      </c>
      <c r="G13" s="72">
        <f t="shared" si="7"/>
        <v>4.8</v>
      </c>
      <c r="H13" s="66"/>
      <c r="I13" s="66"/>
      <c r="J13" s="66"/>
      <c r="K13" s="66"/>
      <c r="L13" s="66"/>
      <c r="M13" s="66"/>
      <c r="N13" s="66"/>
    </row>
    <row r="14" spans="1:14" ht="62.4" x14ac:dyDescent="0.25">
      <c r="A14" s="37" t="s">
        <v>27</v>
      </c>
      <c r="B14" s="1" t="s">
        <v>28</v>
      </c>
      <c r="C14" s="7" t="s">
        <v>26</v>
      </c>
      <c r="D14" s="3" t="s">
        <v>80</v>
      </c>
      <c r="E14" s="72">
        <f>C56</f>
        <v>3.2</v>
      </c>
      <c r="F14" s="72">
        <f t="shared" ref="F14" si="8">D56</f>
        <v>4.5999999999999996</v>
      </c>
      <c r="G14" s="72">
        <f t="shared" ref="G14" si="9">E56</f>
        <v>4.8</v>
      </c>
      <c r="H14" s="66"/>
      <c r="I14" s="66"/>
      <c r="J14" s="66"/>
      <c r="K14" s="66"/>
      <c r="L14" s="66"/>
      <c r="M14" s="66"/>
      <c r="N14" s="66"/>
    </row>
    <row r="15" spans="1:14" ht="15.6" x14ac:dyDescent="0.25">
      <c r="A15" s="37" t="s">
        <v>29</v>
      </c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5.6" x14ac:dyDescent="0.25">
      <c r="A16" s="36" t="s">
        <v>31</v>
      </c>
      <c r="B16" s="1" t="s">
        <v>87</v>
      </c>
      <c r="C16" s="7" t="s">
        <v>88</v>
      </c>
      <c r="D16" s="3" t="s">
        <v>81</v>
      </c>
      <c r="E16" s="72">
        <f>C58</f>
        <v>9.6999999999999993</v>
      </c>
      <c r="F16" s="72">
        <f t="shared" ref="F16:G16" si="10">D58</f>
        <v>8.8000000000000007</v>
      </c>
      <c r="G16" s="72">
        <f t="shared" si="10"/>
        <v>8.9</v>
      </c>
      <c r="H16" s="66"/>
      <c r="I16" s="66"/>
      <c r="J16" s="66"/>
      <c r="K16" s="66"/>
      <c r="L16" s="66"/>
      <c r="M16" s="66"/>
      <c r="N16" s="66"/>
    </row>
    <row r="17" spans="1:14" ht="15.6" x14ac:dyDescent="0.25">
      <c r="A17" s="36" t="s">
        <v>32</v>
      </c>
      <c r="B17" s="1" t="s">
        <v>129</v>
      </c>
      <c r="C17" s="7" t="s">
        <v>88</v>
      </c>
      <c r="D17" s="3" t="s">
        <v>80</v>
      </c>
      <c r="E17" s="72">
        <f>B57</f>
        <v>10.3</v>
      </c>
      <c r="F17" s="72">
        <f t="shared" ref="F17:G17" si="11">C57</f>
        <v>9.4</v>
      </c>
      <c r="G17" s="72">
        <f t="shared" si="11"/>
        <v>9.1999999999999993</v>
      </c>
      <c r="H17" s="66"/>
      <c r="I17" s="66"/>
      <c r="J17" s="66"/>
      <c r="K17" s="66"/>
      <c r="L17" s="66"/>
      <c r="M17" s="66"/>
      <c r="N17" s="66"/>
    </row>
    <row r="18" spans="1:14" ht="15.6" x14ac:dyDescent="0.25">
      <c r="A18" s="36" t="s">
        <v>33</v>
      </c>
      <c r="B18" s="1" t="s">
        <v>133</v>
      </c>
      <c r="C18" s="7" t="s">
        <v>84</v>
      </c>
      <c r="D18" s="3" t="s">
        <v>80</v>
      </c>
      <c r="E18" s="73">
        <f>C60/C59 / 1000</f>
        <v>2.4334335556539122E-2</v>
      </c>
      <c r="F18" s="73">
        <f t="shared" ref="F18:G18" si="12">D60/D59 / 1000</f>
        <v>2.4304628207273114E-2</v>
      </c>
      <c r="G18" s="73">
        <f t="shared" si="12"/>
        <v>2.6822129980488614E-2</v>
      </c>
      <c r="H18" s="66"/>
      <c r="I18" s="66"/>
      <c r="J18" s="66"/>
      <c r="K18" s="66"/>
      <c r="L18" s="66"/>
      <c r="M18" s="66"/>
      <c r="N18" s="66"/>
    </row>
    <row r="19" spans="1:14" ht="15.6" x14ac:dyDescent="0.25">
      <c r="A19" s="36" t="s">
        <v>34</v>
      </c>
      <c r="B19" s="8" t="s">
        <v>35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5.6" x14ac:dyDescent="0.25">
      <c r="A20" s="37" t="s">
        <v>36</v>
      </c>
      <c r="B20" s="1" t="s">
        <v>37</v>
      </c>
      <c r="C20" s="7" t="s">
        <v>84</v>
      </c>
      <c r="D20" s="3" t="s">
        <v>85</v>
      </c>
      <c r="E20" s="72">
        <f>C61</f>
        <v>111.7</v>
      </c>
      <c r="F20" s="72">
        <f t="shared" ref="F20:G20" si="13">D61</f>
        <v>107.6</v>
      </c>
      <c r="G20" s="72">
        <f t="shared" si="13"/>
        <v>110.1</v>
      </c>
      <c r="H20" s="66"/>
      <c r="I20" s="66"/>
      <c r="J20" s="66"/>
      <c r="K20" s="66"/>
      <c r="L20" s="66"/>
      <c r="M20" s="66"/>
      <c r="N20" s="66"/>
    </row>
    <row r="21" spans="1:14" ht="31.2" x14ac:dyDescent="0.25">
      <c r="A21" s="37" t="s">
        <v>38</v>
      </c>
      <c r="B21" s="1" t="s">
        <v>90</v>
      </c>
      <c r="C21" s="7" t="s">
        <v>91</v>
      </c>
      <c r="D21" s="3" t="s">
        <v>86</v>
      </c>
      <c r="E21" s="72">
        <f>C62-C63</f>
        <v>3671433.4</v>
      </c>
      <c r="F21" s="72">
        <f>D62-D63</f>
        <v>4228306.5999999996</v>
      </c>
      <c r="G21" s="72">
        <f>E62-E63</f>
        <v>5191753.3</v>
      </c>
      <c r="H21" s="66"/>
      <c r="I21" s="66"/>
      <c r="J21" s="66"/>
      <c r="K21" s="66"/>
      <c r="L21" s="66"/>
      <c r="M21" s="66"/>
      <c r="N21" s="66"/>
    </row>
    <row r="22" spans="1:14" ht="15.6" x14ac:dyDescent="0.25">
      <c r="A22" s="37" t="s">
        <v>39</v>
      </c>
      <c r="B22" s="1" t="s">
        <v>92</v>
      </c>
      <c r="C22" s="7" t="s">
        <v>84</v>
      </c>
      <c r="D22" s="3" t="s">
        <v>86</v>
      </c>
      <c r="E22" s="72">
        <f>C63</f>
        <v>87.1</v>
      </c>
      <c r="F22" s="72">
        <f t="shared" ref="F22:G22" si="14">D63</f>
        <v>107.5</v>
      </c>
      <c r="G22" s="72">
        <f t="shared" si="14"/>
        <v>105</v>
      </c>
      <c r="H22" s="66"/>
      <c r="I22" s="66"/>
      <c r="J22" s="66"/>
      <c r="K22" s="66"/>
      <c r="L22" s="66"/>
      <c r="M22" s="66"/>
      <c r="N22" s="66"/>
    </row>
    <row r="23" spans="1:14" ht="15.6" x14ac:dyDescent="0.25">
      <c r="A23" s="50">
        <v>2</v>
      </c>
      <c r="B23" s="11" t="s">
        <v>41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5.6" x14ac:dyDescent="0.25">
      <c r="A24" s="36" t="s">
        <v>42</v>
      </c>
      <c r="B24" s="12" t="s">
        <v>43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31.2" x14ac:dyDescent="0.25">
      <c r="A25" s="37" t="s">
        <v>44</v>
      </c>
      <c r="B25" s="2" t="s">
        <v>45</v>
      </c>
      <c r="C25" s="7" t="s">
        <v>84</v>
      </c>
      <c r="D25" s="3" t="s">
        <v>80</v>
      </c>
      <c r="E25" s="73">
        <f>C64/C65</f>
        <v>2.8518614801537893E-2</v>
      </c>
      <c r="F25" s="73">
        <f>D64/D65</f>
        <v>2.8746176117120069E-2</v>
      </c>
      <c r="G25" s="73">
        <f>E64/E65</f>
        <v>2.9838343889150097E-2</v>
      </c>
      <c r="H25" s="66"/>
      <c r="I25" s="66"/>
      <c r="J25" s="66"/>
      <c r="K25" s="66"/>
      <c r="L25" s="66"/>
      <c r="M25" s="66"/>
      <c r="N25" s="66"/>
    </row>
    <row r="26" spans="1:14" ht="46.8" x14ac:dyDescent="0.25">
      <c r="A26" s="37" t="s">
        <v>46</v>
      </c>
      <c r="B26" s="2" t="s">
        <v>47</v>
      </c>
      <c r="C26" s="7" t="s">
        <v>84</v>
      </c>
      <c r="D26" s="3" t="s">
        <v>80</v>
      </c>
      <c r="E26" s="73">
        <f>C66/C67</f>
        <v>1.4140974373126321E-3</v>
      </c>
      <c r="F26" s="73">
        <f t="shared" ref="F26:G26" si="15">D66/D67</f>
        <v>1.3957893687376415E-3</v>
      </c>
      <c r="G26" s="73">
        <f t="shared" si="15"/>
        <v>1.4006806034386708E-3</v>
      </c>
      <c r="H26" s="66"/>
      <c r="I26" s="66"/>
      <c r="J26" s="66"/>
      <c r="K26" s="66"/>
      <c r="L26" s="66"/>
      <c r="M26" s="66"/>
      <c r="N26" s="66"/>
    </row>
    <row r="27" spans="1:14" ht="31.2" x14ac:dyDescent="0.25">
      <c r="A27" s="37" t="s">
        <v>48</v>
      </c>
      <c r="B27" s="2" t="s">
        <v>49</v>
      </c>
      <c r="C27" s="7" t="s">
        <v>84</v>
      </c>
      <c r="D27" s="3" t="s">
        <v>80</v>
      </c>
      <c r="E27" s="73">
        <f>C68/C69</f>
        <v>1.860728572759382E-2</v>
      </c>
      <c r="F27" s="73">
        <f t="shared" ref="F27:G27" si="16">D68/D69</f>
        <v>1.8223698037727915E-2</v>
      </c>
      <c r="G27" s="73">
        <f t="shared" si="16"/>
        <v>1.778996551724138E-2</v>
      </c>
      <c r="H27" s="66"/>
      <c r="I27" s="66"/>
      <c r="J27" s="66"/>
      <c r="K27" s="66"/>
      <c r="L27" s="66"/>
      <c r="M27" s="66"/>
      <c r="N27" s="66"/>
    </row>
    <row r="28" spans="1:14" ht="15.6" x14ac:dyDescent="0.25">
      <c r="A28" s="37" t="s">
        <v>50</v>
      </c>
      <c r="B28" s="13" t="s">
        <v>51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ht="31.2" x14ac:dyDescent="0.25">
      <c r="A29" s="37" t="s">
        <v>52</v>
      </c>
      <c r="B29" s="1" t="s">
        <v>53</v>
      </c>
      <c r="C29" s="7" t="s">
        <v>14</v>
      </c>
      <c r="D29" s="3" t="s">
        <v>80</v>
      </c>
      <c r="E29" s="66"/>
      <c r="F29" s="66"/>
      <c r="G29" s="66"/>
      <c r="H29" s="66"/>
      <c r="I29" s="66"/>
      <c r="J29" s="66"/>
      <c r="K29" s="66"/>
      <c r="L29" s="66"/>
      <c r="M29" s="66"/>
      <c r="N29" s="66"/>
    </row>
    <row r="30" spans="1:14" ht="31.2" x14ac:dyDescent="0.25">
      <c r="A30" s="37" t="s">
        <v>54</v>
      </c>
      <c r="B30" s="1" t="s">
        <v>55</v>
      </c>
      <c r="C30" s="7" t="s">
        <v>14</v>
      </c>
      <c r="D30" s="3" t="s">
        <v>80</v>
      </c>
      <c r="E30" s="66"/>
      <c r="F30" s="66"/>
      <c r="G30" s="66"/>
      <c r="H30" s="66"/>
      <c r="I30" s="66"/>
      <c r="J30" s="66"/>
      <c r="K30" s="66"/>
      <c r="L30" s="66"/>
      <c r="M30" s="66"/>
      <c r="N30" s="66"/>
    </row>
    <row r="31" spans="1:14" ht="15.6" x14ac:dyDescent="0.25">
      <c r="A31" s="37" t="s">
        <v>56</v>
      </c>
      <c r="B31" s="1" t="s">
        <v>57</v>
      </c>
      <c r="C31" s="7" t="s">
        <v>58</v>
      </c>
      <c r="D31" s="3" t="s">
        <v>80</v>
      </c>
      <c r="E31" s="66"/>
      <c r="F31" s="66"/>
      <c r="G31" s="66"/>
      <c r="H31" s="66"/>
      <c r="I31" s="66"/>
      <c r="J31" s="66"/>
      <c r="K31" s="66"/>
      <c r="L31" s="66"/>
      <c r="M31" s="66"/>
      <c r="N31" s="66"/>
    </row>
    <row r="32" spans="1:14" ht="15.6" x14ac:dyDescent="0.25">
      <c r="A32" s="37" t="s">
        <v>59</v>
      </c>
      <c r="B32" s="14" t="s">
        <v>60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ht="31.2" x14ac:dyDescent="0.25">
      <c r="A33" s="37" t="s">
        <v>61</v>
      </c>
      <c r="B33" s="1" t="s">
        <v>62</v>
      </c>
      <c r="C33" s="7" t="s">
        <v>40</v>
      </c>
      <c r="D33" s="3" t="s">
        <v>80</v>
      </c>
      <c r="E33" s="66"/>
      <c r="F33" s="66"/>
      <c r="G33" s="66"/>
      <c r="H33" s="66"/>
      <c r="I33" s="66"/>
      <c r="J33" s="66"/>
      <c r="K33" s="66"/>
      <c r="L33" s="66"/>
      <c r="M33" s="66"/>
      <c r="N33" s="66"/>
    </row>
    <row r="34" spans="1:14" ht="46.8" x14ac:dyDescent="0.25">
      <c r="A34" s="37" t="s">
        <v>63</v>
      </c>
      <c r="B34" s="1" t="s">
        <v>64</v>
      </c>
      <c r="C34" s="7" t="s">
        <v>40</v>
      </c>
      <c r="D34" s="3" t="s">
        <v>80</v>
      </c>
      <c r="E34" s="66"/>
      <c r="F34" s="66"/>
      <c r="G34" s="66"/>
      <c r="H34" s="66"/>
      <c r="I34" s="66"/>
      <c r="J34" s="66"/>
      <c r="K34" s="66"/>
      <c r="L34" s="66"/>
      <c r="M34" s="66"/>
      <c r="N34" s="66"/>
    </row>
    <row r="35" spans="1:14" ht="31.2" x14ac:dyDescent="0.25">
      <c r="A35" s="37" t="s">
        <v>65</v>
      </c>
      <c r="B35" s="1" t="s">
        <v>66</v>
      </c>
      <c r="C35" s="7" t="s">
        <v>14</v>
      </c>
      <c r="D35" s="3" t="s">
        <v>80</v>
      </c>
      <c r="E35" s="66"/>
      <c r="F35" s="66"/>
      <c r="G35" s="66"/>
      <c r="H35" s="66"/>
      <c r="I35" s="66"/>
      <c r="J35" s="66"/>
      <c r="K35" s="66"/>
      <c r="L35" s="66"/>
      <c r="M35" s="66"/>
      <c r="N35" s="66"/>
    </row>
    <row r="36" spans="1:14" ht="15.6" x14ac:dyDescent="0.25">
      <c r="A36" s="37" t="s">
        <v>67</v>
      </c>
      <c r="B36" s="15" t="s">
        <v>68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1:14" ht="15.6" x14ac:dyDescent="0.25">
      <c r="A37" s="37" t="s">
        <v>69</v>
      </c>
      <c r="B37" s="1" t="s">
        <v>71</v>
      </c>
      <c r="C37" s="7" t="s">
        <v>93</v>
      </c>
      <c r="D37" s="3" t="s">
        <v>86</v>
      </c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 ht="31.2" x14ac:dyDescent="0.25">
      <c r="A38" s="37" t="s">
        <v>70</v>
      </c>
      <c r="B38" s="1" t="s">
        <v>94</v>
      </c>
      <c r="C38" s="7" t="s">
        <v>84</v>
      </c>
      <c r="D38" s="3" t="s">
        <v>85</v>
      </c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 ht="15.6" x14ac:dyDescent="0.25">
      <c r="A39" s="37" t="s">
        <v>72</v>
      </c>
      <c r="B39" s="1" t="s">
        <v>95</v>
      </c>
      <c r="C39" s="7" t="s">
        <v>96</v>
      </c>
      <c r="D39" s="3" t="s">
        <v>85</v>
      </c>
      <c r="E39" s="66"/>
      <c r="F39" s="66"/>
      <c r="G39" s="66"/>
      <c r="H39" s="66"/>
      <c r="I39" s="66"/>
      <c r="J39" s="66"/>
      <c r="K39" s="66"/>
      <c r="L39" s="66"/>
      <c r="M39" s="66"/>
      <c r="N39" s="66"/>
    </row>
    <row r="40" spans="1:14" ht="15.6" x14ac:dyDescent="0.25">
      <c r="A40" s="37" t="s">
        <v>73</v>
      </c>
      <c r="B40" s="14" t="s">
        <v>74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ht="15.6" x14ac:dyDescent="0.25">
      <c r="A41" s="37" t="s">
        <v>75</v>
      </c>
      <c r="B41" s="1" t="s">
        <v>76</v>
      </c>
      <c r="C41" s="7" t="s">
        <v>97</v>
      </c>
      <c r="D41" s="3" t="s">
        <v>80</v>
      </c>
      <c r="E41" s="66"/>
      <c r="F41" s="66"/>
      <c r="G41" s="66"/>
      <c r="H41" s="66"/>
      <c r="I41" s="66"/>
      <c r="J41" s="66"/>
      <c r="K41" s="66"/>
      <c r="L41" s="66"/>
      <c r="M41" s="66"/>
      <c r="N41" s="66"/>
    </row>
    <row r="42" spans="1:14" ht="46.8" x14ac:dyDescent="0.25">
      <c r="A42" s="37" t="s">
        <v>77</v>
      </c>
      <c r="B42" s="1" t="s">
        <v>98</v>
      </c>
      <c r="C42" s="7" t="s">
        <v>84</v>
      </c>
      <c r="D42" s="3" t="s">
        <v>80</v>
      </c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31.8" thickBot="1" x14ac:dyDescent="0.3">
      <c r="A43" s="51" t="s">
        <v>78</v>
      </c>
      <c r="B43" s="1" t="s">
        <v>99</v>
      </c>
      <c r="C43" s="7" t="s">
        <v>84</v>
      </c>
      <c r="D43" s="3" t="s">
        <v>81</v>
      </c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5" spans="1:14" x14ac:dyDescent="0.25">
      <c r="A45" s="79" t="s">
        <v>108</v>
      </c>
      <c r="B45" s="80">
        <v>2021</v>
      </c>
      <c r="C45" s="80">
        <v>2022</v>
      </c>
      <c r="D45" s="80">
        <v>2023</v>
      </c>
      <c r="E45" s="80">
        <v>2024</v>
      </c>
      <c r="F45" s="81" t="s">
        <v>107</v>
      </c>
    </row>
    <row r="46" spans="1:14" x14ac:dyDescent="0.25">
      <c r="A46" s="64" t="s">
        <v>7</v>
      </c>
      <c r="B46" s="75">
        <v>10.7</v>
      </c>
      <c r="C46" s="75">
        <v>10.8</v>
      </c>
      <c r="D46" s="75">
        <v>10.6</v>
      </c>
      <c r="E46" s="75">
        <v>10.7</v>
      </c>
      <c r="F46" s="78" t="s">
        <v>118</v>
      </c>
      <c r="G46" s="76" t="s">
        <v>119</v>
      </c>
      <c r="H46" s="76" t="s">
        <v>120</v>
      </c>
      <c r="I46" s="76" t="s">
        <v>121</v>
      </c>
    </row>
    <row r="47" spans="1:14" x14ac:dyDescent="0.25">
      <c r="A47" s="64" t="s">
        <v>10</v>
      </c>
      <c r="B47" s="75">
        <v>54.7</v>
      </c>
      <c r="C47" s="75">
        <v>54.5</v>
      </c>
      <c r="D47" s="75">
        <v>54.9</v>
      </c>
      <c r="E47" s="75">
        <v>57</v>
      </c>
      <c r="F47" s="78" t="s">
        <v>118</v>
      </c>
      <c r="G47" s="76" t="s">
        <v>119</v>
      </c>
      <c r="H47" s="76" t="s">
        <v>120</v>
      </c>
      <c r="I47" s="76" t="s">
        <v>121</v>
      </c>
    </row>
    <row r="48" spans="1:14" ht="39.6" x14ac:dyDescent="0.25">
      <c r="A48" s="65" t="s">
        <v>111</v>
      </c>
      <c r="B48" s="75">
        <v>864170</v>
      </c>
      <c r="C48" s="75">
        <v>874563</v>
      </c>
      <c r="D48" s="75">
        <v>1000567</v>
      </c>
      <c r="E48" s="75">
        <v>1096750</v>
      </c>
      <c r="F48" s="78" t="s">
        <v>118</v>
      </c>
      <c r="G48" s="76" t="s">
        <v>119</v>
      </c>
      <c r="H48" s="76" t="s">
        <v>120</v>
      </c>
      <c r="I48" s="76" t="s">
        <v>121</v>
      </c>
    </row>
    <row r="49" spans="1:9" ht="26.4" x14ac:dyDescent="0.25">
      <c r="A49" s="70" t="s">
        <v>113</v>
      </c>
      <c r="B49" s="75">
        <v>4781.1099999999997</v>
      </c>
      <c r="C49" s="75">
        <v>5027.29</v>
      </c>
      <c r="D49" s="75">
        <v>5792.88</v>
      </c>
      <c r="E49" s="75">
        <v>5732.03</v>
      </c>
      <c r="F49" s="78" t="s">
        <v>122</v>
      </c>
      <c r="G49" s="76" t="s">
        <v>123</v>
      </c>
      <c r="H49" s="76" t="s">
        <v>124</v>
      </c>
      <c r="I49" s="66"/>
    </row>
    <row r="50" spans="1:9" ht="26.4" x14ac:dyDescent="0.25">
      <c r="A50" s="70" t="s">
        <v>114</v>
      </c>
      <c r="B50" s="75">
        <v>16127.88</v>
      </c>
      <c r="C50" s="75">
        <v>14082.32</v>
      </c>
      <c r="D50" s="75">
        <v>15228.25</v>
      </c>
      <c r="E50" s="75">
        <v>14871.79</v>
      </c>
      <c r="F50" s="78" t="s">
        <v>122</v>
      </c>
      <c r="G50" s="76" t="s">
        <v>123</v>
      </c>
      <c r="H50" s="76" t="s">
        <v>124</v>
      </c>
      <c r="I50" s="66"/>
    </row>
    <row r="51" spans="1:9" x14ac:dyDescent="0.25">
      <c r="A51" s="67" t="s">
        <v>125</v>
      </c>
      <c r="B51" s="75">
        <v>494161.14</v>
      </c>
      <c r="C51" s="75">
        <v>592076.53</v>
      </c>
      <c r="D51" s="75">
        <v>424748.23</v>
      </c>
      <c r="E51" s="75">
        <v>433634.04</v>
      </c>
      <c r="F51" s="78" t="s">
        <v>116</v>
      </c>
      <c r="G51" s="66"/>
      <c r="H51" s="66"/>
      <c r="I51" s="66"/>
    </row>
    <row r="52" spans="1:9" x14ac:dyDescent="0.25">
      <c r="A52" s="67" t="s">
        <v>126</v>
      </c>
      <c r="B52" s="75">
        <v>301046.90999999997</v>
      </c>
      <c r="C52" s="75">
        <v>276509.88</v>
      </c>
      <c r="D52" s="75">
        <v>303086.39</v>
      </c>
      <c r="E52" s="75">
        <v>301548.11</v>
      </c>
      <c r="F52" s="78" t="s">
        <v>116</v>
      </c>
      <c r="G52" s="66"/>
      <c r="H52" s="66"/>
      <c r="I52" s="66"/>
    </row>
    <row r="53" spans="1:9" x14ac:dyDescent="0.25">
      <c r="A53" s="71" t="s">
        <v>115</v>
      </c>
      <c r="B53" s="75">
        <v>73.668499999999995</v>
      </c>
      <c r="C53" s="75">
        <v>68.352199999999996</v>
      </c>
      <c r="D53" s="75">
        <v>85.811599999999999</v>
      </c>
      <c r="E53" s="75">
        <v>92.656700000000001</v>
      </c>
      <c r="F53" s="78" t="s">
        <v>117</v>
      </c>
      <c r="G53" s="66"/>
      <c r="H53" s="66"/>
      <c r="I53" s="66"/>
    </row>
    <row r="54" spans="1:9" ht="26.4" x14ac:dyDescent="0.25">
      <c r="A54" s="74" t="s">
        <v>23</v>
      </c>
      <c r="B54" s="69">
        <v>119.6</v>
      </c>
      <c r="C54" s="75">
        <v>104.4</v>
      </c>
      <c r="D54" s="75">
        <v>109.8</v>
      </c>
      <c r="E54" s="75">
        <v>104.4</v>
      </c>
      <c r="F54" s="78" t="s">
        <v>118</v>
      </c>
      <c r="G54" s="76" t="s">
        <v>119</v>
      </c>
      <c r="H54" s="76" t="s">
        <v>120</v>
      </c>
      <c r="I54" s="76" t="s">
        <v>121</v>
      </c>
    </row>
    <row r="55" spans="1:9" x14ac:dyDescent="0.25">
      <c r="A55" s="67" t="s">
        <v>25</v>
      </c>
      <c r="B55" s="64">
        <v>3.2</v>
      </c>
      <c r="C55" s="75">
        <v>4.4000000000000004</v>
      </c>
      <c r="D55" s="75">
        <v>4.9000000000000004</v>
      </c>
      <c r="E55" s="75">
        <v>4.8</v>
      </c>
      <c r="F55" s="78" t="s">
        <v>118</v>
      </c>
      <c r="G55" s="76" t="s">
        <v>119</v>
      </c>
      <c r="H55" s="76" t="s">
        <v>120</v>
      </c>
      <c r="I55" s="76" t="s">
        <v>121</v>
      </c>
    </row>
    <row r="56" spans="1:9" x14ac:dyDescent="0.25">
      <c r="A56" s="67" t="s">
        <v>128</v>
      </c>
      <c r="B56" s="75">
        <v>2.6</v>
      </c>
      <c r="C56" s="75">
        <v>3.2</v>
      </c>
      <c r="D56" s="75">
        <v>4.5999999999999996</v>
      </c>
      <c r="E56" s="75">
        <v>4.8</v>
      </c>
      <c r="F56" s="78" t="s">
        <v>118</v>
      </c>
      <c r="G56" s="76" t="s">
        <v>119</v>
      </c>
      <c r="H56" s="76" t="s">
        <v>120</v>
      </c>
      <c r="I56" s="76" t="s">
        <v>121</v>
      </c>
    </row>
    <row r="57" spans="1:9" x14ac:dyDescent="0.25">
      <c r="A57" s="67" t="s">
        <v>129</v>
      </c>
      <c r="B57" s="75">
        <v>10.3</v>
      </c>
      <c r="C57" s="75">
        <v>9.4</v>
      </c>
      <c r="D57" s="75">
        <v>9.1999999999999993</v>
      </c>
      <c r="E57" s="75">
        <v>9.1</v>
      </c>
      <c r="F57" s="76" t="s">
        <v>130</v>
      </c>
      <c r="G57" s="66"/>
      <c r="H57" s="66"/>
      <c r="I57" s="66"/>
    </row>
    <row r="58" spans="1:9" x14ac:dyDescent="0.25">
      <c r="A58" s="67" t="s">
        <v>87</v>
      </c>
      <c r="B58" s="75">
        <v>10</v>
      </c>
      <c r="C58" s="75">
        <v>9.6999999999999993</v>
      </c>
      <c r="D58" s="75">
        <v>8.8000000000000007</v>
      </c>
      <c r="E58" s="75">
        <v>8.9</v>
      </c>
      <c r="F58" s="76" t="s">
        <v>130</v>
      </c>
      <c r="G58" s="66"/>
      <c r="H58" s="66"/>
      <c r="I58" s="66"/>
    </row>
    <row r="59" spans="1:9" x14ac:dyDescent="0.25">
      <c r="A59" s="67" t="s">
        <v>132</v>
      </c>
      <c r="B59" s="75">
        <f>13015.1</f>
        <v>13015.1</v>
      </c>
      <c r="C59" s="82">
        <f>13104.2</f>
        <v>13104.2</v>
      </c>
      <c r="D59" s="75">
        <f>13149.8</f>
        <v>13149.8</v>
      </c>
      <c r="E59" s="75">
        <f>13274.3</f>
        <v>13274.3</v>
      </c>
      <c r="F59" s="76" t="s">
        <v>130</v>
      </c>
      <c r="G59" s="66"/>
      <c r="H59" s="66"/>
      <c r="I59" s="66"/>
    </row>
    <row r="60" spans="1:9" x14ac:dyDescent="0.25">
      <c r="A60" s="67" t="s">
        <v>131</v>
      </c>
      <c r="B60" s="75">
        <v>22866</v>
      </c>
      <c r="C60" s="75">
        <v>318882</v>
      </c>
      <c r="D60" s="75">
        <v>319601</v>
      </c>
      <c r="E60" s="75">
        <v>356045</v>
      </c>
      <c r="F60" s="76" t="s">
        <v>130</v>
      </c>
      <c r="G60" s="66"/>
      <c r="H60" s="66"/>
      <c r="I60" s="66"/>
    </row>
    <row r="61" spans="1:9" x14ac:dyDescent="0.25">
      <c r="A61" s="67" t="s">
        <v>37</v>
      </c>
      <c r="B61" s="75">
        <v>107.1</v>
      </c>
      <c r="C61" s="75">
        <v>111.7</v>
      </c>
      <c r="D61" s="75">
        <v>107.6</v>
      </c>
      <c r="E61" s="75">
        <v>110.1</v>
      </c>
      <c r="F61" s="78" t="s">
        <v>118</v>
      </c>
      <c r="G61" s="76" t="s">
        <v>119</v>
      </c>
      <c r="H61" s="76" t="s">
        <v>120</v>
      </c>
      <c r="I61" s="76" t="s">
        <v>121</v>
      </c>
    </row>
    <row r="62" spans="1:9" ht="26.4" x14ac:dyDescent="0.25">
      <c r="A62" s="65" t="s">
        <v>134</v>
      </c>
      <c r="B62" s="75">
        <v>3349411.1</v>
      </c>
      <c r="C62" s="75">
        <v>3671520.5</v>
      </c>
      <c r="D62" s="75">
        <v>4228414.0999999996</v>
      </c>
      <c r="E62" s="75">
        <v>5191858.3</v>
      </c>
      <c r="F62" s="78" t="s">
        <v>118</v>
      </c>
      <c r="G62" s="76" t="s">
        <v>119</v>
      </c>
      <c r="H62" s="76" t="s">
        <v>120</v>
      </c>
      <c r="I62" s="76" t="s">
        <v>121</v>
      </c>
    </row>
    <row r="63" spans="1:9" ht="26.4" x14ac:dyDescent="0.25">
      <c r="A63" s="65" t="s">
        <v>92</v>
      </c>
      <c r="B63" s="75">
        <v>109.3</v>
      </c>
      <c r="C63" s="75">
        <v>87.1</v>
      </c>
      <c r="D63" s="75">
        <v>107.5</v>
      </c>
      <c r="E63" s="75">
        <v>105</v>
      </c>
      <c r="F63" s="78" t="s">
        <v>118</v>
      </c>
      <c r="G63" s="76" t="s">
        <v>119</v>
      </c>
      <c r="H63" s="76" t="s">
        <v>120</v>
      </c>
      <c r="I63" s="76" t="s">
        <v>121</v>
      </c>
    </row>
    <row r="64" spans="1:9" ht="39.6" x14ac:dyDescent="0.25">
      <c r="A64" s="65" t="s">
        <v>135</v>
      </c>
      <c r="B64" s="75" t="s">
        <v>109</v>
      </c>
      <c r="C64" s="75">
        <v>208434</v>
      </c>
      <c r="D64" s="75">
        <v>210491</v>
      </c>
      <c r="E64" s="75">
        <v>215773</v>
      </c>
      <c r="F64" s="78"/>
      <c r="G64" s="76"/>
      <c r="H64" s="76"/>
      <c r="I64" s="76"/>
    </row>
    <row r="65" spans="1:11" x14ac:dyDescent="0.25">
      <c r="A65" s="65" t="s">
        <v>136</v>
      </c>
      <c r="B65" s="75" t="s">
        <v>109</v>
      </c>
      <c r="C65" s="75">
        <f>7308.7 * 1000</f>
        <v>7308700</v>
      </c>
      <c r="D65" s="75">
        <f>7322.4*1000</f>
        <v>7322400</v>
      </c>
      <c r="E65" s="75">
        <f>7231.4*1000</f>
        <v>7231400</v>
      </c>
      <c r="F65" s="78"/>
      <c r="G65" s="76"/>
      <c r="H65" s="76"/>
      <c r="I65" s="76"/>
    </row>
    <row r="66" spans="1:11" ht="26.4" x14ac:dyDescent="0.25">
      <c r="A66" s="65" t="s">
        <v>137</v>
      </c>
      <c r="B66" s="75" t="s">
        <v>109</v>
      </c>
      <c r="C66" s="75">
        <v>825</v>
      </c>
      <c r="D66" s="75">
        <v>840</v>
      </c>
      <c r="E66" s="75">
        <v>880</v>
      </c>
      <c r="F66" s="78"/>
      <c r="G66" s="76"/>
      <c r="H66" s="76"/>
      <c r="I66" s="76"/>
    </row>
    <row r="67" spans="1:11" x14ac:dyDescent="0.25">
      <c r="A67" s="65" t="s">
        <v>138</v>
      </c>
      <c r="B67" s="75" t="s">
        <v>109</v>
      </c>
      <c r="C67" s="85">
        <v>583411</v>
      </c>
      <c r="D67" s="85">
        <v>601810</v>
      </c>
      <c r="E67" s="85">
        <v>628266</v>
      </c>
      <c r="F67" s="78"/>
      <c r="G67" s="76"/>
      <c r="H67" s="76"/>
      <c r="I67" s="76"/>
    </row>
    <row r="68" spans="1:11" ht="26.4" x14ac:dyDescent="0.25">
      <c r="A68" s="65" t="s">
        <v>139</v>
      </c>
      <c r="B68" s="75" t="s">
        <v>109</v>
      </c>
      <c r="C68" s="75">
        <v>515912.9</v>
      </c>
      <c r="D68" s="75">
        <v>589336.19999999995</v>
      </c>
      <c r="E68" s="75">
        <v>670681.69999999995</v>
      </c>
      <c r="F68" s="78"/>
      <c r="G68" s="76"/>
      <c r="H68" s="76"/>
      <c r="I68" s="76"/>
      <c r="J68" s="83"/>
      <c r="K68" s="84"/>
    </row>
    <row r="69" spans="1:11" x14ac:dyDescent="0.25">
      <c r="A69" s="65" t="s">
        <v>140</v>
      </c>
      <c r="B69" s="75"/>
      <c r="C69" s="75">
        <v>27726392.100000001</v>
      </c>
      <c r="D69" s="75">
        <v>32339001.600000001</v>
      </c>
      <c r="E69" s="75">
        <v>37700000</v>
      </c>
      <c r="F69" s="78"/>
      <c r="G69" s="76"/>
      <c r="H69" s="76"/>
      <c r="I69" s="76"/>
    </row>
    <row r="70" spans="1:11" x14ac:dyDescent="0.25">
      <c r="A70" s="65"/>
      <c r="B70" s="75"/>
      <c r="C70" s="75"/>
      <c r="D70" s="75"/>
      <c r="E70" s="75"/>
      <c r="F70" s="78"/>
      <c r="G70" s="76"/>
      <c r="H70" s="76"/>
      <c r="I70" s="76"/>
    </row>
    <row r="71" spans="1:11" x14ac:dyDescent="0.25">
      <c r="A71" s="65"/>
      <c r="B71" s="75"/>
      <c r="C71" s="75"/>
      <c r="D71" s="75"/>
      <c r="E71" s="75"/>
      <c r="F71" s="78"/>
      <c r="G71" s="76"/>
      <c r="H71" s="76"/>
      <c r="I71" s="76"/>
    </row>
    <row r="72" spans="1:11" x14ac:dyDescent="0.25">
      <c r="A72" s="65"/>
      <c r="B72" s="75"/>
      <c r="C72" s="75"/>
      <c r="D72" s="75"/>
      <c r="E72" s="75"/>
      <c r="F72" s="78"/>
      <c r="G72" s="76"/>
      <c r="H72" s="76"/>
      <c r="I72" s="76"/>
    </row>
  </sheetData>
  <mergeCells count="12">
    <mergeCell ref="B19:N19"/>
    <mergeCell ref="B15:N15"/>
    <mergeCell ref="B24:N24"/>
    <mergeCell ref="B23:N23"/>
    <mergeCell ref="B40:N40"/>
    <mergeCell ref="B36:N36"/>
    <mergeCell ref="B32:N32"/>
    <mergeCell ref="B28:N28"/>
    <mergeCell ref="B2:N2"/>
    <mergeCell ref="B3:N3"/>
    <mergeCell ref="B11:N11"/>
    <mergeCell ref="B7:N7"/>
  </mergeCells>
  <hyperlinks>
    <hyperlink ref="I46" r:id="rId1" xr:uid="{3CD31760-207C-4E25-B533-DC7E68E6417D}"/>
    <hyperlink ref="G49" r:id="rId2" xr:uid="{A0FBF637-9A75-4A07-9932-A7AF83056336}"/>
    <hyperlink ref="H49" r:id="rId3" xr:uid="{F444C53E-A031-46B2-A01A-7E60ADA91119}"/>
    <hyperlink ref="G50" r:id="rId4" xr:uid="{7A8BC6DB-59FB-4DF1-8B9A-9F3CDC363E70}"/>
    <hyperlink ref="H50" r:id="rId5" xr:uid="{15A90F44-C4EA-4566-BC69-0CA300C7E921}"/>
    <hyperlink ref="F49" r:id="rId6" xr:uid="{69150BC1-D3AE-4255-97B2-7D45AAF9B54F}"/>
    <hyperlink ref="F50" r:id="rId7" xr:uid="{C789A86A-1318-4490-B3EA-7CA6608492BF}"/>
    <hyperlink ref="F51" r:id="rId8" xr:uid="{8A62A7D0-8992-4FD3-A5C3-2FA824CBDC9E}"/>
    <hyperlink ref="F52" r:id="rId9" xr:uid="{1046FE6B-9E66-4D8E-8800-9426071A5F14}"/>
    <hyperlink ref="F53" r:id="rId10" display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xr:uid="{D5127706-5343-4283-9A72-0C5F87074C12}"/>
    <hyperlink ref="G46" r:id="rId11" xr:uid="{CCB73B5C-9E91-4C93-B5CC-8088C037AA0F}"/>
    <hyperlink ref="F46" r:id="rId12" xr:uid="{182BFF0C-A3DC-48CD-BB6F-D2A56B3F60E3}"/>
    <hyperlink ref="H46" r:id="rId13" xr:uid="{58DBE087-1460-4B82-A3B2-2584D4CEF463}"/>
    <hyperlink ref="I47" r:id="rId14" xr:uid="{CD183274-FCD9-4981-972E-F6D49458B91B}"/>
    <hyperlink ref="I48" r:id="rId15" xr:uid="{9D664EE6-CA02-472E-97AB-98A2CFD77FD3}"/>
    <hyperlink ref="G47" r:id="rId16" xr:uid="{3D526A0D-479F-499F-8E9E-80D45E104043}"/>
    <hyperlink ref="G48" r:id="rId17" xr:uid="{7BE2BB19-EED5-4A74-8025-66E7F0C98780}"/>
    <hyperlink ref="F47" r:id="rId18" xr:uid="{1801C0DC-2140-42D3-B97A-CC094B501FB2}"/>
    <hyperlink ref="F48" r:id="rId19" xr:uid="{AD1374DA-7B42-4071-BA50-A2673AA32673}"/>
    <hyperlink ref="H47" r:id="rId20" xr:uid="{EBB05F38-04A7-43A1-9EC1-CAC81312558F}"/>
    <hyperlink ref="H48" r:id="rId21" xr:uid="{6ED5BB0F-4A05-4504-8098-6DBC7B82188E}"/>
    <hyperlink ref="I54" r:id="rId22" xr:uid="{088D36F0-1D09-4658-8D2C-111426CDC997}"/>
    <hyperlink ref="G54" r:id="rId23" xr:uid="{BF15D988-6B6F-42CA-A6FB-E095176AAA0B}"/>
    <hyperlink ref="F54" r:id="rId24" xr:uid="{6341AB44-E2FD-420A-AE51-DBD927C62C03}"/>
    <hyperlink ref="H54" r:id="rId25" xr:uid="{73419F21-90A2-440C-8124-ADE51F1C21AD}"/>
    <hyperlink ref="I55" r:id="rId26" xr:uid="{0C93A996-DA9A-42EA-AC74-24329005534E}"/>
    <hyperlink ref="G55" r:id="rId27" xr:uid="{83896522-AE38-4761-A977-47597266F98B}"/>
    <hyperlink ref="F55" r:id="rId28" xr:uid="{2FA0F9C1-2E37-48E5-9D95-0B31D8A1B320}"/>
    <hyperlink ref="H55" r:id="rId29" xr:uid="{3F63A5F5-333A-4E34-91F5-1B2BF84CE649}"/>
    <hyperlink ref="I56" r:id="rId30" xr:uid="{D714D64E-B97B-4CF8-A619-840A5429B713}"/>
    <hyperlink ref="G56" r:id="rId31" xr:uid="{A4203C0F-5E4F-4585-95A8-6B67B9E44C6E}"/>
    <hyperlink ref="F56" r:id="rId32" xr:uid="{1402F5D0-F43A-489C-A6E0-FC0DD76268F3}"/>
    <hyperlink ref="H56" r:id="rId33" xr:uid="{E808D87D-EDF7-4AEC-B122-8790F761C5E8}"/>
    <hyperlink ref="F57" r:id="rId34" xr:uid="{25B0C16E-0096-4D97-989C-8DB3865A3139}"/>
    <hyperlink ref="F58" r:id="rId35" xr:uid="{888A24DC-064F-4F2B-9638-056A88ED9837}"/>
    <hyperlink ref="F59" r:id="rId36" xr:uid="{F023671B-58FA-4EE9-9C7B-5503E7FBD6BE}"/>
    <hyperlink ref="F60" r:id="rId37" xr:uid="{7E2E917D-C6BF-49B8-8436-07E9231BDCAD}"/>
    <hyperlink ref="I61" r:id="rId38" xr:uid="{D7219FB9-B0C3-4209-B221-6D982C893E30}"/>
    <hyperlink ref="G61" r:id="rId39" xr:uid="{E7C59DC1-F062-4F4F-9B22-2E6811683AA9}"/>
    <hyperlink ref="F61" r:id="rId40" xr:uid="{C165E4D4-2842-4910-ACAB-32B4F132A48E}"/>
    <hyperlink ref="H61" r:id="rId41" xr:uid="{FD5FE35B-E354-447D-BC8C-3B28C70C604D}"/>
    <hyperlink ref="I62" r:id="rId42" xr:uid="{6A915B47-D87B-4282-8079-ED0E5441A8A5}"/>
    <hyperlink ref="G62" r:id="rId43" xr:uid="{F14E3AE7-AE95-4B79-8DF7-941EF30D56FE}"/>
    <hyperlink ref="F62" r:id="rId44" xr:uid="{967A50F0-4607-4F4B-B5D4-5B5342AE1020}"/>
    <hyperlink ref="H62" r:id="rId45" xr:uid="{FBB123D5-3A91-48AA-9B4F-A5C3DC5D3EAC}"/>
    <hyperlink ref="I63" r:id="rId46" xr:uid="{02424F2B-DEA0-4E63-8E21-5361B57B8ED7}"/>
    <hyperlink ref="G63" r:id="rId47" xr:uid="{8595083A-E0FA-4276-8A47-7E04EBC66C63}"/>
    <hyperlink ref="F63" r:id="rId48" xr:uid="{3887E99B-F344-466A-AF57-87B77D0275AB}"/>
    <hyperlink ref="H63" r:id="rId49" xr:uid="{E9CA0422-1FF6-46D2-86CE-9247382E81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Шаг 1</vt:lpstr>
      <vt:lpstr>Шаг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dcterms:created xsi:type="dcterms:W3CDTF">2015-06-05T18:19:34Z</dcterms:created>
  <dcterms:modified xsi:type="dcterms:W3CDTF">2026-04-19T19:47:57Z</dcterms:modified>
</cp:coreProperties>
</file>